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7" i="1"/>
  <c r="D68"/>
  <c r="E68"/>
  <c r="F68"/>
  <c r="G68"/>
  <c r="H68"/>
  <c r="I68"/>
  <c r="J68"/>
  <c r="K68"/>
  <c r="L68"/>
  <c r="M68"/>
  <c r="N68"/>
  <c r="C68"/>
  <c r="C63"/>
  <c r="N67"/>
  <c r="M67"/>
  <c r="L67"/>
  <c r="K67"/>
  <c r="J67"/>
  <c r="I67"/>
  <c r="H67"/>
  <c r="G67"/>
  <c r="F67"/>
  <c r="E67"/>
  <c r="D67"/>
  <c r="C67"/>
  <c r="C69" s="1"/>
  <c r="D66" s="1"/>
  <c r="N63"/>
  <c r="M63"/>
  <c r="L63"/>
  <c r="K63"/>
  <c r="J63"/>
  <c r="I63"/>
  <c r="H63"/>
  <c r="G63"/>
  <c r="F63"/>
  <c r="E63"/>
  <c r="D63"/>
  <c r="N62"/>
  <c r="M62"/>
  <c r="L62"/>
  <c r="K62"/>
  <c r="J62"/>
  <c r="I62"/>
  <c r="H62"/>
  <c r="G62"/>
  <c r="F62"/>
  <c r="E62"/>
  <c r="D62"/>
  <c r="C62"/>
  <c r="C64" s="1"/>
  <c r="D61" s="1"/>
  <c r="N58"/>
  <c r="M58"/>
  <c r="L58"/>
  <c r="K58"/>
  <c r="J58"/>
  <c r="I58"/>
  <c r="H58"/>
  <c r="G58"/>
  <c r="F58"/>
  <c r="E58"/>
  <c r="D58"/>
  <c r="C58"/>
  <c r="N57"/>
  <c r="M57"/>
  <c r="L57"/>
  <c r="K57"/>
  <c r="J57"/>
  <c r="I57"/>
  <c r="H57"/>
  <c r="G57"/>
  <c r="F57"/>
  <c r="E57"/>
  <c r="D57"/>
  <c r="C57"/>
  <c r="C59" s="1"/>
  <c r="D56" s="1"/>
  <c r="D53"/>
  <c r="E53"/>
  <c r="F53"/>
  <c r="G53"/>
  <c r="H53"/>
  <c r="I53"/>
  <c r="J53"/>
  <c r="K53"/>
  <c r="L53"/>
  <c r="M53"/>
  <c r="N53"/>
  <c r="O34"/>
  <c r="C53"/>
  <c r="C54" s="1"/>
  <c r="D33" s="1"/>
  <c r="O37"/>
  <c r="O38"/>
  <c r="O39"/>
  <c r="O40"/>
  <c r="O41"/>
  <c r="O42"/>
  <c r="O43"/>
  <c r="O44"/>
  <c r="O45"/>
  <c r="O46"/>
  <c r="O47"/>
  <c r="O48"/>
  <c r="O49"/>
  <c r="O50"/>
  <c r="O51"/>
  <c r="O52"/>
  <c r="O36"/>
  <c r="O12"/>
  <c r="O13"/>
  <c r="O14"/>
  <c r="O15"/>
  <c r="O16"/>
  <c r="O17"/>
  <c r="O18"/>
  <c r="O19"/>
  <c r="O20"/>
  <c r="O21"/>
  <c r="O22"/>
  <c r="O23"/>
  <c r="O24"/>
  <c r="O25"/>
  <c r="O11"/>
  <c r="O8"/>
  <c r="O7"/>
  <c r="D9"/>
  <c r="E9"/>
  <c r="F9"/>
  <c r="G9"/>
  <c r="H9"/>
  <c r="I9"/>
  <c r="J9"/>
  <c r="K9"/>
  <c r="L9"/>
  <c r="M9"/>
  <c r="N9"/>
  <c r="D26"/>
  <c r="E26"/>
  <c r="F26"/>
  <c r="G26"/>
  <c r="H26"/>
  <c r="I26"/>
  <c r="J26"/>
  <c r="K26"/>
  <c r="L26"/>
  <c r="M26"/>
  <c r="N26"/>
  <c r="C26"/>
  <c r="C9"/>
  <c r="D59" l="1"/>
  <c r="E56" s="1"/>
  <c r="E59" s="1"/>
  <c r="F56" s="1"/>
  <c r="D64"/>
  <c r="E61" s="1"/>
  <c r="E64" s="1"/>
  <c r="F61" s="1"/>
  <c r="F64" s="1"/>
  <c r="G61" s="1"/>
  <c r="G64" s="1"/>
  <c r="H61" s="1"/>
  <c r="H64" s="1"/>
  <c r="I61" s="1"/>
  <c r="I64" s="1"/>
  <c r="J61" s="1"/>
  <c r="J64" s="1"/>
  <c r="K61" s="1"/>
  <c r="K64" s="1"/>
  <c r="L61" s="1"/>
  <c r="L64" s="1"/>
  <c r="M61" s="1"/>
  <c r="M64" s="1"/>
  <c r="N61" s="1"/>
  <c r="N64" s="1"/>
  <c r="O63"/>
  <c r="D69"/>
  <c r="E66" s="1"/>
  <c r="E69" s="1"/>
  <c r="F66" s="1"/>
  <c r="F69" s="1"/>
  <c r="G66" s="1"/>
  <c r="G69" s="1"/>
  <c r="H66" s="1"/>
  <c r="H69" s="1"/>
  <c r="I66" s="1"/>
  <c r="I69" s="1"/>
  <c r="J66" s="1"/>
  <c r="J69" s="1"/>
  <c r="K66" s="1"/>
  <c r="K69" s="1"/>
  <c r="L66" s="1"/>
  <c r="L69" s="1"/>
  <c r="M66" s="1"/>
  <c r="M69" s="1"/>
  <c r="N66" s="1"/>
  <c r="N69" s="1"/>
  <c r="D54"/>
  <c r="E33" s="1"/>
  <c r="E54" s="1"/>
  <c r="O68"/>
  <c r="O58"/>
  <c r="F59"/>
  <c r="O62"/>
  <c r="O57"/>
  <c r="O67"/>
  <c r="O26"/>
  <c r="O53"/>
  <c r="C27"/>
  <c r="G56" l="1"/>
  <c r="G59" s="1"/>
  <c r="H56" s="1"/>
  <c r="H59" s="1"/>
  <c r="I56" s="1"/>
  <c r="I59" s="1"/>
  <c r="J56" s="1"/>
  <c r="J59" s="1"/>
  <c r="K56" s="1"/>
  <c r="K59" s="1"/>
  <c r="L56" s="1"/>
  <c r="L59" s="1"/>
  <c r="M56" s="1"/>
  <c r="M59" s="1"/>
  <c r="N56" s="1"/>
  <c r="N59" s="1"/>
  <c r="D6"/>
  <c r="D27" s="1"/>
  <c r="E6" s="1"/>
  <c r="E27" s="1"/>
  <c r="F6" s="1"/>
  <c r="F27" s="1"/>
  <c r="F33"/>
  <c r="F54" s="1"/>
  <c r="G33" l="1"/>
  <c r="G54" s="1"/>
  <c r="G6"/>
  <c r="G27" s="1"/>
  <c r="H33" l="1"/>
  <c r="H54" s="1"/>
  <c r="H6"/>
  <c r="H27" s="1"/>
  <c r="I33" l="1"/>
  <c r="I54" s="1"/>
  <c r="I6"/>
  <c r="I27" s="1"/>
  <c r="J33" l="1"/>
  <c r="J54" s="1"/>
  <c r="J6"/>
  <c r="J27" s="1"/>
  <c r="K33" l="1"/>
  <c r="K54" s="1"/>
  <c r="K6"/>
  <c r="K27" s="1"/>
  <c r="L33" l="1"/>
  <c r="L54" s="1"/>
  <c r="L6"/>
  <c r="L27" s="1"/>
  <c r="M33" l="1"/>
  <c r="M54" s="1"/>
  <c r="M6"/>
  <c r="M27" s="1"/>
  <c r="N33" l="1"/>
  <c r="N54" s="1"/>
  <c r="N6"/>
  <c r="N27" s="1"/>
</calcChain>
</file>

<file path=xl/sharedStrings.xml><?xml version="1.0" encoding="utf-8"?>
<sst xmlns="http://schemas.openxmlformats.org/spreadsheetml/2006/main" count="91" uniqueCount="49">
  <si>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</si>
  <si>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</si>
  <si>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</si>
  <si>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</si>
  <si>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</si>
  <si>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</si>
  <si>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</si>
  <si>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</si>
  <si>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</si>
  <si>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</si>
  <si>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</si>
  <si>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</si>
  <si>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начало месяца</t>
  </si>
  <si>
    <t>% от родительской оплаты</t>
  </si>
  <si>
    <t>Добровольные пожертвования</t>
  </si>
  <si>
    <t xml:space="preserve">Итого доходы </t>
  </si>
  <si>
    <t>Компенсация за мед.осмотр</t>
  </si>
  <si>
    <t>Услуги связи</t>
  </si>
  <si>
    <t>Транспортные услуги</t>
  </si>
  <si>
    <t>КОСГУ</t>
  </si>
  <si>
    <t>Приобретение основных средств</t>
  </si>
  <si>
    <t>Приобретение мягкого инвентаря</t>
  </si>
  <si>
    <t>Приобретение ГСМ</t>
  </si>
  <si>
    <t>Приобретение хоз.товаров</t>
  </si>
  <si>
    <t>Итого расходов</t>
  </si>
  <si>
    <t>Расходы в т.ч :</t>
  </si>
  <si>
    <t>Справка</t>
  </si>
  <si>
    <t>Заработная плата</t>
  </si>
  <si>
    <t>Начисления на зар.плату</t>
  </si>
  <si>
    <t>ИТОГО с начала года</t>
  </si>
  <si>
    <t>по МБ ДОУ Детский сад № 180</t>
  </si>
  <si>
    <t>Доходы з/плата</t>
  </si>
  <si>
    <t>Расходы з/плата</t>
  </si>
  <si>
    <t>Остаток на конец месяца</t>
  </si>
  <si>
    <t>Доходы  на коммунальные услуги</t>
  </si>
  <si>
    <t>Расходы на коммунальные услуги</t>
  </si>
  <si>
    <t>Доходы на прочие расходы</t>
  </si>
  <si>
    <t>Расходы на прочие расходы</t>
  </si>
  <si>
    <t xml:space="preserve"> о расходовании внебюджетных средств за 2019год</t>
  </si>
  <si>
    <t xml:space="preserve"> о расходовании  средств ДПУ  за 2019год</t>
  </si>
  <si>
    <t>Коммунальные услуги</t>
  </si>
  <si>
    <t>Арендная плата</t>
  </si>
  <si>
    <t>Работы,услуги на содержание имущества</t>
  </si>
  <si>
    <t>Прочие работы,услуги</t>
  </si>
  <si>
    <t>Страхование</t>
  </si>
  <si>
    <t>Налоги,штрафы,сборы</t>
  </si>
  <si>
    <t>Приобретение мед.средств</t>
  </si>
  <si>
    <t>Приобретение строительных материалов</t>
  </si>
  <si>
    <t>сверено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</si>
</sst>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1" xfId="0" applyBorder="1"/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5" borderId="1" xfId="0" applyFont="1" applyFill="1" applyBorder="1" applyAlignment="1">
      <alignment wrapText="1"/>
    </xf>
    <xf numFmtId="2" fontId="1" fillId="5" borderId="1" xfId="0" applyNumberFormat="1" applyFont="1" applyFill="1" applyBorder="1"/>
    <xf numFmtId="0" fontId="1" fillId="4" borderId="1" xfId="0" applyFont="1" applyFill="1" applyBorder="1"/>
    <xf numFmtId="2" fontId="1" fillId="4" borderId="1" xfId="0" applyNumberFormat="1" applyFont="1" applyFill="1" applyBorder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2" fontId="0" fillId="0" borderId="2" xfId="0" applyNumberFormat="1" applyBorder="1"/>
    <xf numFmtId="2" fontId="1" fillId="4" borderId="2" xfId="0" applyNumberFormat="1" applyFont="1" applyFill="1" applyBorder="1"/>
    <xf numFmtId="2" fontId="1" fillId="5" borderId="2" xfId="0" applyNumberFormat="1" applyFont="1" applyFill="1" applyBorder="1"/>
    <xf numFmtId="0" fontId="1" fillId="3" borderId="1" xfId="0" applyFont="1" applyFill="1" applyBorder="1"/>
    <xf numFmtId="0" fontId="1" fillId="2" borderId="1" xfId="0" applyFont="1" applyFill="1" applyBorder="1"/>
    <xf numFmtId="2" fontId="0" fillId="0" borderId="0" xfId="0" applyNumberFormat="1" applyBorder="1"/>
    <xf numFmtId="0" fontId="0" fillId="0" borderId="0" xfId="0" applyBorder="1"/>
    <xf numFmtId="0" fontId="0" fillId="0" borderId="0" xfId="0" applyAlignment="1">
      <alignment horizontal="right"/>
    </xf>
    <xf numFmtId="2" fontId="1" fillId="0" borderId="1" xfId="0" applyNumberFormat="1" applyFont="1" applyBorder="1"/>
    <xf numFmtId="0" fontId="1" fillId="0" borderId="0" xfId="0" applyFont="1" applyBorder="1"/>
    <xf numFmtId="0" fontId="2" fillId="6" borderId="1" xfId="0" applyFont="1" applyFill="1" applyBorder="1"/>
    <xf numFmtId="164" fontId="2" fillId="6" borderId="1" xfId="0" applyNumberFormat="1" applyFont="1" applyFill="1" applyBorder="1"/>
    <xf numFmtId="0" fontId="0" fillId="6" borderId="1" xfId="0" applyFill="1" applyBorder="1"/>
    <xf numFmtId="164" fontId="0" fillId="6" borderId="1" xfId="0" applyNumberForma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0" xfId="0" applyFont="1" applyFill="1"/>
    <xf numFmtId="0" fontId="2" fillId="7" borderId="1" xfId="0" applyFont="1" applyFill="1" applyBorder="1"/>
    <xf numFmtId="164" fontId="2" fillId="7" borderId="1" xfId="0" applyNumberFormat="1" applyFont="1" applyFill="1" applyBorder="1"/>
    <xf numFmtId="0" fontId="0" fillId="7" borderId="1" xfId="0" applyFill="1" applyBorder="1"/>
    <xf numFmtId="164" fontId="0" fillId="7" borderId="1" xfId="0" applyNumberFormat="1" applyFill="1" applyBorder="1"/>
    <xf numFmtId="164" fontId="1" fillId="7" borderId="1" xfId="0" applyNumberFormat="1" applyFont="1" applyFill="1" applyBorder="1"/>
    <xf numFmtId="0" fontId="2" fillId="8" borderId="1" xfId="0" applyFont="1" applyFill="1" applyBorder="1"/>
    <xf numFmtId="164" fontId="2" fillId="8" borderId="1" xfId="0" applyNumberFormat="1" applyFont="1" applyFill="1" applyBorder="1"/>
    <xf numFmtId="0" fontId="0" fillId="8" borderId="1" xfId="0" applyFill="1" applyBorder="1"/>
    <xf numFmtId="164" fontId="0" fillId="8" borderId="1" xfId="0" applyNumberFormat="1" applyFill="1" applyBorder="1"/>
    <xf numFmtId="164" fontId="1" fillId="8" borderId="1" xfId="0" applyNumberFormat="1" applyFont="1" applyFill="1" applyBorder="1"/>
    <xf numFmtId="164" fontId="0" fillId="0" borderId="0" xfId="0" applyNumberForma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workbookViewId="0">
      <selection activeCell="L19" sqref="L19:L20"/>
    </sheetView>
  </sheetViews>
  <sheetFormatPr defaultRowHeight="15"/>
  <cols>
    <col min="1" max="1" width="38.5703125" customWidth="1"/>
    <col min="2" max="2" width="9.140625" customWidth="1"/>
    <col min="3" max="3" width="13.7109375" customWidth="1"/>
    <col min="4" max="4" width="12.85546875" customWidth="1"/>
    <col min="5" max="5" width="13" customWidth="1"/>
    <col min="6" max="6" width="12.28515625" customWidth="1"/>
    <col min="7" max="7" width="12" customWidth="1"/>
    <col min="8" max="8" width="13.85546875" customWidth="1"/>
    <col min="9" max="9" width="11.42578125" customWidth="1"/>
    <col min="10" max="10" width="12.85546875" customWidth="1"/>
    <col min="11" max="11" width="12.5703125" customWidth="1"/>
    <col min="12" max="12" width="12.42578125" customWidth="1"/>
    <col min="13" max="13" width="12" customWidth="1"/>
    <col min="14" max="14" width="13.140625" customWidth="1"/>
    <col min="15" max="15" width="20.85546875" style="2" customWidth="1"/>
  </cols>
  <sheetData>
    <row r="1" spans="1:16">
      <c r="A1" s="45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6">
      <c r="A2" s="45" t="s">
        <v>38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6">
      <c r="A3" s="45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5" spans="1:16" s="14" customFormat="1">
      <c r="A5" s="15"/>
      <c r="B5" s="15" t="s">
        <v>19</v>
      </c>
      <c r="C5" s="15" t="s">
        <v>0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</v>
      </c>
      <c r="M5" s="15" t="s">
        <v>10</v>
      </c>
      <c r="N5" s="16" t="s">
        <v>11</v>
      </c>
      <c r="O5" s="15" t="s">
        <v>29</v>
      </c>
    </row>
    <row r="6" spans="1:16" s="2" customFormat="1">
      <c r="A6" s="3" t="s">
        <v>12</v>
      </c>
      <c r="B6" s="3"/>
      <c r="C6" s="4">
        <v>32999.94</v>
      </c>
      <c r="D6" s="4">
        <f>C27</f>
        <v>52429.86</v>
      </c>
      <c r="E6" s="4">
        <f t="shared" ref="E6:N6" si="0">D27</f>
        <v>39129.429999999993</v>
      </c>
      <c r="F6" s="4">
        <f t="shared" si="0"/>
        <v>44334.26999999999</v>
      </c>
      <c r="G6" s="4">
        <f t="shared" si="0"/>
        <v>59052.77</v>
      </c>
      <c r="H6" s="4">
        <f t="shared" si="0"/>
        <v>19085.300000000003</v>
      </c>
      <c r="I6" s="4">
        <f t="shared" si="0"/>
        <v>22888.340000000004</v>
      </c>
      <c r="J6" s="4">
        <f t="shared" si="0"/>
        <v>14733.050000000003</v>
      </c>
      <c r="K6" s="4">
        <f t="shared" si="0"/>
        <v>32553.58</v>
      </c>
      <c r="L6" s="4">
        <f t="shared" si="0"/>
        <v>32553.58</v>
      </c>
      <c r="M6" s="4">
        <f t="shared" si="0"/>
        <v>32553.58</v>
      </c>
      <c r="N6" s="4">
        <f t="shared" si="0"/>
        <v>32553.58</v>
      </c>
      <c r="O6" s="20"/>
    </row>
    <row r="7" spans="1:16">
      <c r="A7" s="5" t="s">
        <v>13</v>
      </c>
      <c r="B7" s="5"/>
      <c r="C7" s="6">
        <v>30118.17</v>
      </c>
      <c r="D7" s="6">
        <v>32914.57</v>
      </c>
      <c r="E7" s="6">
        <v>33831.96</v>
      </c>
      <c r="F7" s="6">
        <v>32515.57</v>
      </c>
      <c r="G7" s="6">
        <v>32643.68</v>
      </c>
      <c r="H7" s="6">
        <v>24578.04</v>
      </c>
      <c r="I7" s="6">
        <v>15428.71</v>
      </c>
      <c r="J7" s="6">
        <v>32155.53</v>
      </c>
      <c r="K7" s="6"/>
      <c r="L7" s="6"/>
      <c r="M7" s="6"/>
      <c r="N7" s="17"/>
      <c r="O7" s="25">
        <f>SUM(C7:N7)</f>
        <v>234186.22999999998</v>
      </c>
    </row>
    <row r="8" spans="1:16" ht="16.5" customHeight="1">
      <c r="A8" s="5" t="s">
        <v>14</v>
      </c>
      <c r="B8" s="5"/>
      <c r="C8" s="6">
        <v>1706</v>
      </c>
      <c r="D8" s="6">
        <v>500</v>
      </c>
      <c r="E8" s="6">
        <v>3050</v>
      </c>
      <c r="F8" s="6"/>
      <c r="G8" s="6"/>
      <c r="H8" s="6"/>
      <c r="I8" s="6"/>
      <c r="J8" s="6">
        <v>1000</v>
      </c>
      <c r="K8" s="6"/>
      <c r="L8" s="6"/>
      <c r="M8" s="6"/>
      <c r="N8" s="17"/>
      <c r="O8" s="25">
        <f>SUM(C8:N8)</f>
        <v>6256</v>
      </c>
    </row>
    <row r="9" spans="1:16" s="2" customFormat="1">
      <c r="A9" s="8" t="s">
        <v>15</v>
      </c>
      <c r="B9" s="8"/>
      <c r="C9" s="9">
        <f>C7+C8</f>
        <v>31824.17</v>
      </c>
      <c r="D9" s="9">
        <f t="shared" ref="D9:N9" si="1">D7+D8</f>
        <v>33414.57</v>
      </c>
      <c r="E9" s="9">
        <f t="shared" si="1"/>
        <v>36881.96</v>
      </c>
      <c r="F9" s="9">
        <f t="shared" si="1"/>
        <v>32515.57</v>
      </c>
      <c r="G9" s="9">
        <f t="shared" si="1"/>
        <v>32643.68</v>
      </c>
      <c r="H9" s="9">
        <f t="shared" si="1"/>
        <v>24578.04</v>
      </c>
      <c r="I9" s="9">
        <f t="shared" si="1"/>
        <v>15428.71</v>
      </c>
      <c r="J9" s="9">
        <f t="shared" si="1"/>
        <v>33155.53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9">
        <f t="shared" si="1"/>
        <v>0</v>
      </c>
      <c r="O9" s="21"/>
    </row>
    <row r="10" spans="1:16">
      <c r="A10" t="s">
        <v>25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2"/>
      <c r="O10" s="26"/>
      <c r="P10" s="23"/>
    </row>
    <row r="11" spans="1:16">
      <c r="A11" s="7" t="s">
        <v>16</v>
      </c>
      <c r="B11" s="7">
        <v>212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5">
        <f>SUM(C11:N11)</f>
        <v>0</v>
      </c>
    </row>
    <row r="12" spans="1:16">
      <c r="A12" s="7" t="s">
        <v>17</v>
      </c>
      <c r="B12" s="7">
        <v>221</v>
      </c>
      <c r="C12" s="6">
        <v>1290</v>
      </c>
      <c r="D12" s="6">
        <v>1290</v>
      </c>
      <c r="E12" s="6">
        <v>1290</v>
      </c>
      <c r="F12" s="6">
        <v>1290</v>
      </c>
      <c r="G12" s="6">
        <v>1290</v>
      </c>
      <c r="H12" s="6">
        <v>1290</v>
      </c>
      <c r="I12" s="6">
        <v>1290</v>
      </c>
      <c r="J12" s="6">
        <v>1290</v>
      </c>
      <c r="K12" s="6"/>
      <c r="L12" s="6"/>
      <c r="M12" s="6"/>
      <c r="N12" s="17"/>
      <c r="O12" s="25">
        <f t="shared" ref="O12:O26" si="2">SUM(C12:N12)</f>
        <v>10320</v>
      </c>
    </row>
    <row r="13" spans="1:16">
      <c r="A13" s="7" t="s">
        <v>18</v>
      </c>
      <c r="B13" s="7">
        <v>222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7"/>
      <c r="O13" s="25">
        <f t="shared" si="2"/>
        <v>0</v>
      </c>
    </row>
    <row r="14" spans="1:16">
      <c r="A14" s="7" t="s">
        <v>40</v>
      </c>
      <c r="B14" s="7">
        <v>223</v>
      </c>
      <c r="C14" s="6"/>
      <c r="D14" s="6"/>
      <c r="E14" s="6">
        <v>7602.12</v>
      </c>
      <c r="F14" s="6">
        <v>4887.07</v>
      </c>
      <c r="G14" s="6"/>
      <c r="H14" s="6"/>
      <c r="I14" s="6"/>
      <c r="J14" s="6"/>
      <c r="K14" s="6"/>
      <c r="L14" s="6"/>
      <c r="M14" s="6"/>
      <c r="N14" s="17"/>
      <c r="O14" s="25">
        <f t="shared" si="2"/>
        <v>12489.189999999999</v>
      </c>
    </row>
    <row r="15" spans="1:16">
      <c r="A15" s="7" t="s">
        <v>41</v>
      </c>
      <c r="B15" s="7">
        <v>224</v>
      </c>
      <c r="C15" s="6"/>
      <c r="D15" s="6"/>
      <c r="E15" s="6">
        <v>2040</v>
      </c>
      <c r="F15" s="6">
        <v>1020</v>
      </c>
      <c r="G15" s="6">
        <v>1020</v>
      </c>
      <c r="H15" s="6">
        <v>1020</v>
      </c>
      <c r="I15" s="6">
        <v>1020</v>
      </c>
      <c r="J15" s="6">
        <v>1020</v>
      </c>
      <c r="K15" s="6"/>
      <c r="L15" s="6"/>
      <c r="M15" s="6"/>
      <c r="N15" s="17"/>
      <c r="O15" s="25">
        <f t="shared" si="2"/>
        <v>7140</v>
      </c>
    </row>
    <row r="16" spans="1:16">
      <c r="A16" s="7" t="s">
        <v>42</v>
      </c>
      <c r="B16" s="7">
        <v>225</v>
      </c>
      <c r="C16" s="6">
        <v>1504.25</v>
      </c>
      <c r="D16" s="6">
        <v>1900</v>
      </c>
      <c r="E16" s="6">
        <v>3500</v>
      </c>
      <c r="F16" s="6">
        <v>3800</v>
      </c>
      <c r="G16" s="6">
        <v>31224</v>
      </c>
      <c r="H16" s="6">
        <v>1900</v>
      </c>
      <c r="I16" s="6">
        <v>1900</v>
      </c>
      <c r="J16" s="6">
        <v>1900</v>
      </c>
      <c r="K16" s="6"/>
      <c r="L16" s="6"/>
      <c r="M16" s="6"/>
      <c r="N16" s="17"/>
      <c r="O16" s="25">
        <f t="shared" si="2"/>
        <v>47628.25</v>
      </c>
    </row>
    <row r="17" spans="1:15">
      <c r="A17" s="7" t="s">
        <v>43</v>
      </c>
      <c r="B17" s="7">
        <v>226</v>
      </c>
      <c r="C17" s="6">
        <v>9600</v>
      </c>
      <c r="D17" s="6">
        <v>23700</v>
      </c>
      <c r="E17" s="6">
        <v>12745</v>
      </c>
      <c r="F17" s="6">
        <v>6800</v>
      </c>
      <c r="G17" s="6">
        <f>-340+4810</f>
        <v>4470</v>
      </c>
      <c r="H17" s="6">
        <v>16565</v>
      </c>
      <c r="I17" s="6">
        <v>5290</v>
      </c>
      <c r="J17" s="6">
        <v>4470</v>
      </c>
      <c r="K17" s="6"/>
      <c r="L17" s="6"/>
      <c r="M17" s="6"/>
      <c r="N17" s="17"/>
      <c r="O17" s="25">
        <f t="shared" si="2"/>
        <v>83640</v>
      </c>
    </row>
    <row r="18" spans="1:15">
      <c r="A18" s="7" t="s">
        <v>44</v>
      </c>
      <c r="B18" s="7">
        <v>227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7"/>
      <c r="O18" s="25">
        <f t="shared" si="2"/>
        <v>0</v>
      </c>
    </row>
    <row r="19" spans="1:15">
      <c r="A19" s="7" t="s">
        <v>45</v>
      </c>
      <c r="B19" s="7">
        <v>290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7"/>
      <c r="O19" s="25">
        <f t="shared" si="2"/>
        <v>0</v>
      </c>
    </row>
    <row r="20" spans="1:15">
      <c r="A20" s="7" t="s">
        <v>20</v>
      </c>
      <c r="B20" s="7">
        <v>310</v>
      </c>
      <c r="C20" s="6"/>
      <c r="D20" s="6">
        <v>10075</v>
      </c>
      <c r="E20" s="6"/>
      <c r="F20" s="6"/>
      <c r="G20" s="6"/>
      <c r="H20" s="6"/>
      <c r="I20" s="6">
        <v>14084</v>
      </c>
      <c r="J20" s="6"/>
      <c r="K20" s="6"/>
      <c r="L20" s="6"/>
      <c r="M20" s="6"/>
      <c r="N20" s="17"/>
      <c r="O20" s="25">
        <f t="shared" si="2"/>
        <v>24159</v>
      </c>
    </row>
    <row r="21" spans="1:15">
      <c r="A21" s="7" t="s">
        <v>46</v>
      </c>
      <c r="B21" s="7">
        <v>341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7"/>
      <c r="O21" s="25">
        <f t="shared" si="2"/>
        <v>0</v>
      </c>
    </row>
    <row r="22" spans="1:15">
      <c r="A22" s="7" t="s">
        <v>22</v>
      </c>
      <c r="B22" s="7">
        <v>343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7"/>
      <c r="O22" s="25">
        <f t="shared" si="2"/>
        <v>0</v>
      </c>
    </row>
    <row r="23" spans="1:15">
      <c r="A23" s="7" t="s">
        <v>47</v>
      </c>
      <c r="B23" s="7">
        <v>344</v>
      </c>
      <c r="C23" s="6"/>
      <c r="D23" s="6">
        <v>9750</v>
      </c>
      <c r="E23" s="6"/>
      <c r="F23" s="6"/>
      <c r="G23" s="6">
        <v>34607.15</v>
      </c>
      <c r="H23" s="6"/>
      <c r="I23" s="6"/>
      <c r="J23" s="6"/>
      <c r="K23" s="6"/>
      <c r="L23" s="6"/>
      <c r="M23" s="6"/>
      <c r="N23" s="17"/>
      <c r="O23" s="25">
        <f t="shared" si="2"/>
        <v>44357.15</v>
      </c>
    </row>
    <row r="24" spans="1:15">
      <c r="A24" s="7" t="s">
        <v>21</v>
      </c>
      <c r="B24" s="7">
        <v>345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7"/>
      <c r="O24" s="25">
        <f t="shared" si="2"/>
        <v>0</v>
      </c>
    </row>
    <row r="25" spans="1:15">
      <c r="A25" s="7" t="s">
        <v>23</v>
      </c>
      <c r="B25" s="7">
        <v>346</v>
      </c>
      <c r="C25" s="6"/>
      <c r="D25" s="6"/>
      <c r="E25" s="6">
        <v>4500</v>
      </c>
      <c r="F25" s="6"/>
      <c r="G25" s="6"/>
      <c r="H25" s="6"/>
      <c r="I25" s="6"/>
      <c r="J25" s="6">
        <v>6655</v>
      </c>
      <c r="K25" s="6"/>
      <c r="L25" s="6"/>
      <c r="M25" s="6"/>
      <c r="N25" s="17"/>
      <c r="O25" s="25">
        <f t="shared" si="2"/>
        <v>11155</v>
      </c>
    </row>
    <row r="26" spans="1:15" s="2" customFormat="1">
      <c r="A26" s="12" t="s">
        <v>24</v>
      </c>
      <c r="B26" s="12"/>
      <c r="C26" s="13">
        <f t="shared" ref="C26:N26" si="3">SUM(C11:C25)</f>
        <v>12394.25</v>
      </c>
      <c r="D26" s="13">
        <f t="shared" si="3"/>
        <v>46715</v>
      </c>
      <c r="E26" s="13">
        <f t="shared" si="3"/>
        <v>31677.119999999999</v>
      </c>
      <c r="F26" s="13">
        <f t="shared" si="3"/>
        <v>17797.07</v>
      </c>
      <c r="G26" s="13">
        <f t="shared" si="3"/>
        <v>72611.149999999994</v>
      </c>
      <c r="H26" s="13">
        <f t="shared" si="3"/>
        <v>20775</v>
      </c>
      <c r="I26" s="13">
        <f t="shared" si="3"/>
        <v>23584</v>
      </c>
      <c r="J26" s="13">
        <f t="shared" si="3"/>
        <v>15335</v>
      </c>
      <c r="K26" s="13">
        <f t="shared" si="3"/>
        <v>0</v>
      </c>
      <c r="L26" s="13">
        <f t="shared" si="3"/>
        <v>0</v>
      </c>
      <c r="M26" s="13">
        <f t="shared" si="3"/>
        <v>0</v>
      </c>
      <c r="N26" s="18">
        <f t="shared" si="3"/>
        <v>0</v>
      </c>
      <c r="O26" s="13">
        <f t="shared" si="2"/>
        <v>240888.59</v>
      </c>
    </row>
    <row r="27" spans="1:15" s="2" customFormat="1">
      <c r="A27" s="10" t="s">
        <v>12</v>
      </c>
      <c r="B27" s="10"/>
      <c r="C27" s="11">
        <f t="shared" ref="C27:N27" si="4">C6+C9-C26</f>
        <v>52429.86</v>
      </c>
      <c r="D27" s="11">
        <f t="shared" si="4"/>
        <v>39129.429999999993</v>
      </c>
      <c r="E27" s="11">
        <f t="shared" si="4"/>
        <v>44334.26999999999</v>
      </c>
      <c r="F27" s="11">
        <f t="shared" si="4"/>
        <v>59052.77</v>
      </c>
      <c r="G27" s="11">
        <f t="shared" si="4"/>
        <v>19085.300000000003</v>
      </c>
      <c r="H27" s="11">
        <f t="shared" si="4"/>
        <v>22888.340000000004</v>
      </c>
      <c r="I27" s="11">
        <f t="shared" si="4"/>
        <v>14733.050000000003</v>
      </c>
      <c r="J27" s="11">
        <f t="shared" si="4"/>
        <v>32553.58</v>
      </c>
      <c r="K27" s="11">
        <f t="shared" si="4"/>
        <v>32553.58</v>
      </c>
      <c r="L27" s="11">
        <f t="shared" si="4"/>
        <v>32553.58</v>
      </c>
      <c r="M27" s="11">
        <f t="shared" si="4"/>
        <v>32553.58</v>
      </c>
      <c r="N27" s="19">
        <f t="shared" si="4"/>
        <v>32553.58</v>
      </c>
      <c r="O27" s="11"/>
    </row>
    <row r="28" spans="1:15" ht="33.75" customHeight="1">
      <c r="C28" s="24"/>
    </row>
    <row r="29" spans="1:15">
      <c r="A29" s="45" t="s">
        <v>26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5">
      <c r="A30" s="45" t="s">
        <v>39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</row>
    <row r="31" spans="1:15">
      <c r="A31" s="45" t="s">
        <v>30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5">
      <c r="A32" s="15"/>
      <c r="B32" s="15" t="s">
        <v>19</v>
      </c>
      <c r="C32" s="15" t="s">
        <v>0</v>
      </c>
      <c r="D32" s="15" t="s">
        <v>1</v>
      </c>
      <c r="E32" s="15" t="s">
        <v>2</v>
      </c>
      <c r="F32" s="15" t="s">
        <v>3</v>
      </c>
      <c r="G32" s="15" t="s">
        <v>4</v>
      </c>
      <c r="H32" s="15" t="s">
        <v>5</v>
      </c>
      <c r="I32" s="15" t="s">
        <v>6</v>
      </c>
      <c r="J32" s="15" t="s">
        <v>7</v>
      </c>
      <c r="K32" s="15" t="s">
        <v>8</v>
      </c>
      <c r="L32" s="15" t="s">
        <v>9</v>
      </c>
      <c r="M32" s="15" t="s">
        <v>10</v>
      </c>
      <c r="N32" s="15" t="s">
        <v>11</v>
      </c>
      <c r="O32" s="15" t="s">
        <v>29</v>
      </c>
    </row>
    <row r="33" spans="1:15">
      <c r="A33" s="3" t="s">
        <v>12</v>
      </c>
      <c r="B33" s="3"/>
      <c r="C33" s="4">
        <v>15989.59</v>
      </c>
      <c r="D33" s="4">
        <f>C54</f>
        <v>18964.59</v>
      </c>
      <c r="E33" s="4">
        <f t="shared" ref="E33:N33" si="5">D54</f>
        <v>24984.59</v>
      </c>
      <c r="F33" s="4">
        <f t="shared" si="5"/>
        <v>20708.43</v>
      </c>
      <c r="G33" s="4">
        <f t="shared" si="5"/>
        <v>19349.59</v>
      </c>
      <c r="H33" s="4">
        <f t="shared" si="5"/>
        <v>19349.59</v>
      </c>
      <c r="I33" s="4">
        <f t="shared" si="5"/>
        <v>19349.59</v>
      </c>
      <c r="J33" s="4">
        <f t="shared" si="5"/>
        <v>19349.59</v>
      </c>
      <c r="K33" s="4">
        <f t="shared" si="5"/>
        <v>19399.59</v>
      </c>
      <c r="L33" s="4">
        <f t="shared" si="5"/>
        <v>19399.59</v>
      </c>
      <c r="M33" s="4">
        <f t="shared" si="5"/>
        <v>19399.59</v>
      </c>
      <c r="N33" s="4">
        <f t="shared" si="5"/>
        <v>19399.59</v>
      </c>
      <c r="O33" s="20"/>
    </row>
    <row r="34" spans="1:15">
      <c r="A34" s="8" t="s">
        <v>15</v>
      </c>
      <c r="B34" s="8"/>
      <c r="C34" s="9">
        <v>2975</v>
      </c>
      <c r="D34" s="9">
        <v>8750</v>
      </c>
      <c r="E34" s="9">
        <v>875</v>
      </c>
      <c r="F34" s="9"/>
      <c r="G34" s="9"/>
      <c r="H34" s="9"/>
      <c r="I34" s="9"/>
      <c r="J34" s="9">
        <v>50</v>
      </c>
      <c r="K34" s="9"/>
      <c r="L34" s="9"/>
      <c r="M34" s="9"/>
      <c r="N34" s="9"/>
      <c r="O34" s="9">
        <f>SUM(C34:N34)</f>
        <v>12650</v>
      </c>
    </row>
    <row r="35" spans="1:15">
      <c r="A35" t="s">
        <v>25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5">
      <c r="A36" s="7" t="s">
        <v>27</v>
      </c>
      <c r="B36" s="7">
        <v>211</v>
      </c>
      <c r="C36" s="6"/>
      <c r="D36" s="6">
        <v>2096.77</v>
      </c>
      <c r="E36" s="6">
        <v>4590.99</v>
      </c>
      <c r="F36" s="6">
        <v>409</v>
      </c>
      <c r="G36" s="6"/>
      <c r="H36" s="6"/>
      <c r="I36" s="6"/>
      <c r="J36" s="6"/>
      <c r="K36" s="6"/>
      <c r="L36" s="6"/>
      <c r="M36" s="6"/>
      <c r="N36" s="6"/>
      <c r="O36" s="25">
        <f>SUM(C36:N36)</f>
        <v>7096.76</v>
      </c>
    </row>
    <row r="37" spans="1:15">
      <c r="A37" s="7" t="s">
        <v>28</v>
      </c>
      <c r="B37" s="7">
        <v>213</v>
      </c>
      <c r="C37" s="6"/>
      <c r="D37" s="6">
        <v>633.23</v>
      </c>
      <c r="E37" s="6">
        <v>560.16999999999996</v>
      </c>
      <c r="F37" s="6">
        <v>949.84</v>
      </c>
      <c r="G37" s="6"/>
      <c r="H37" s="6"/>
      <c r="I37" s="6"/>
      <c r="J37" s="6"/>
      <c r="K37" s="6"/>
      <c r="L37" s="6"/>
      <c r="M37" s="6"/>
      <c r="N37" s="6"/>
      <c r="O37" s="25">
        <f t="shared" ref="O37:O53" si="6">SUM(C37:N37)</f>
        <v>2143.2400000000002</v>
      </c>
    </row>
    <row r="38" spans="1:15">
      <c r="A38" s="7" t="s">
        <v>16</v>
      </c>
      <c r="B38" s="7">
        <v>212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5">
        <f t="shared" si="6"/>
        <v>0</v>
      </c>
    </row>
    <row r="39" spans="1:15">
      <c r="A39" s="7" t="s">
        <v>17</v>
      </c>
      <c r="B39" s="7">
        <v>221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5">
        <f t="shared" si="6"/>
        <v>0</v>
      </c>
    </row>
    <row r="40" spans="1:15">
      <c r="A40" s="7" t="s">
        <v>18</v>
      </c>
      <c r="B40" s="7">
        <v>222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5">
        <f t="shared" si="6"/>
        <v>0</v>
      </c>
    </row>
    <row r="41" spans="1:15">
      <c r="A41" s="7" t="s">
        <v>40</v>
      </c>
      <c r="B41" s="7">
        <v>223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5">
        <f t="shared" si="6"/>
        <v>0</v>
      </c>
    </row>
    <row r="42" spans="1:15">
      <c r="A42" s="7" t="s">
        <v>41</v>
      </c>
      <c r="B42" s="7">
        <v>224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5">
        <f t="shared" si="6"/>
        <v>0</v>
      </c>
    </row>
    <row r="43" spans="1:15">
      <c r="A43" s="7" t="s">
        <v>42</v>
      </c>
      <c r="B43" s="7">
        <v>225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5">
        <f t="shared" si="6"/>
        <v>0</v>
      </c>
    </row>
    <row r="44" spans="1:15">
      <c r="A44" s="7" t="s">
        <v>43</v>
      </c>
      <c r="B44" s="7">
        <v>226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5">
        <f t="shared" si="6"/>
        <v>0</v>
      </c>
    </row>
    <row r="45" spans="1:15">
      <c r="A45" s="7" t="s">
        <v>44</v>
      </c>
      <c r="B45" s="7">
        <v>227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5">
        <f t="shared" si="6"/>
        <v>0</v>
      </c>
    </row>
    <row r="46" spans="1:15">
      <c r="A46" s="7" t="s">
        <v>45</v>
      </c>
      <c r="B46" s="7">
        <v>290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5">
        <f t="shared" si="6"/>
        <v>0</v>
      </c>
    </row>
    <row r="47" spans="1:15">
      <c r="A47" s="7" t="s">
        <v>20</v>
      </c>
      <c r="B47" s="7">
        <v>310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5">
        <f t="shared" si="6"/>
        <v>0</v>
      </c>
    </row>
    <row r="48" spans="1:15">
      <c r="A48" s="7" t="s">
        <v>46</v>
      </c>
      <c r="B48" s="7">
        <v>341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5">
        <f t="shared" si="6"/>
        <v>0</v>
      </c>
    </row>
    <row r="49" spans="1:15">
      <c r="A49" s="7" t="s">
        <v>22</v>
      </c>
      <c r="B49" s="7">
        <v>343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5">
        <f t="shared" si="6"/>
        <v>0</v>
      </c>
    </row>
    <row r="50" spans="1:15">
      <c r="A50" s="7" t="s">
        <v>47</v>
      </c>
      <c r="B50" s="7">
        <v>344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5">
        <f t="shared" si="6"/>
        <v>0</v>
      </c>
    </row>
    <row r="51" spans="1:15">
      <c r="A51" s="7" t="s">
        <v>21</v>
      </c>
      <c r="B51" s="7">
        <v>345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5">
        <f t="shared" si="6"/>
        <v>0</v>
      </c>
    </row>
    <row r="52" spans="1:15">
      <c r="A52" s="7" t="s">
        <v>23</v>
      </c>
      <c r="B52" s="7">
        <v>346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5">
        <f t="shared" si="6"/>
        <v>0</v>
      </c>
    </row>
    <row r="53" spans="1:15">
      <c r="A53" s="12" t="s">
        <v>24</v>
      </c>
      <c r="B53" s="12"/>
      <c r="C53" s="13">
        <f t="shared" ref="C53:N53" si="7">SUM(C36:C52)</f>
        <v>0</v>
      </c>
      <c r="D53" s="13">
        <f t="shared" si="7"/>
        <v>2730</v>
      </c>
      <c r="E53" s="13">
        <f t="shared" si="7"/>
        <v>5151.16</v>
      </c>
      <c r="F53" s="13">
        <f t="shared" si="7"/>
        <v>1358.8400000000001</v>
      </c>
      <c r="G53" s="13">
        <f t="shared" si="7"/>
        <v>0</v>
      </c>
      <c r="H53" s="13">
        <f t="shared" si="7"/>
        <v>0</v>
      </c>
      <c r="I53" s="13">
        <f t="shared" si="7"/>
        <v>0</v>
      </c>
      <c r="J53" s="13">
        <f t="shared" si="7"/>
        <v>0</v>
      </c>
      <c r="K53" s="13">
        <f t="shared" si="7"/>
        <v>0</v>
      </c>
      <c r="L53" s="13">
        <f t="shared" si="7"/>
        <v>0</v>
      </c>
      <c r="M53" s="13">
        <f t="shared" si="7"/>
        <v>0</v>
      </c>
      <c r="N53" s="13">
        <f t="shared" si="7"/>
        <v>0</v>
      </c>
      <c r="O53" s="13">
        <f t="shared" si="6"/>
        <v>9240</v>
      </c>
    </row>
    <row r="54" spans="1:15">
      <c r="A54" s="10" t="s">
        <v>12</v>
      </c>
      <c r="B54" s="10"/>
      <c r="C54" s="11">
        <f t="shared" ref="C54:N54" si="8">C33+C34-C53</f>
        <v>18964.59</v>
      </c>
      <c r="D54" s="11">
        <f t="shared" si="8"/>
        <v>24984.59</v>
      </c>
      <c r="E54" s="11">
        <f t="shared" si="8"/>
        <v>20708.43</v>
      </c>
      <c r="F54" s="11">
        <f t="shared" si="8"/>
        <v>19349.59</v>
      </c>
      <c r="G54" s="11">
        <f t="shared" si="8"/>
        <v>19349.59</v>
      </c>
      <c r="H54" s="11">
        <f t="shared" si="8"/>
        <v>19349.59</v>
      </c>
      <c r="I54" s="11">
        <f t="shared" si="8"/>
        <v>19349.59</v>
      </c>
      <c r="J54" s="11">
        <f t="shared" si="8"/>
        <v>19399.59</v>
      </c>
      <c r="K54" s="11">
        <f t="shared" si="8"/>
        <v>19399.59</v>
      </c>
      <c r="L54" s="11">
        <f t="shared" si="8"/>
        <v>19399.59</v>
      </c>
      <c r="M54" s="11">
        <f t="shared" si="8"/>
        <v>19399.59</v>
      </c>
      <c r="N54" s="11">
        <f t="shared" si="8"/>
        <v>19399.59</v>
      </c>
      <c r="O54" s="11"/>
    </row>
    <row r="55" spans="1:15" ht="30.75" customHeight="1"/>
    <row r="56" spans="1:15" s="14" customFormat="1">
      <c r="A56" s="27" t="s">
        <v>12</v>
      </c>
      <c r="B56" s="27"/>
      <c r="C56" s="28">
        <v>4964.1499999999996</v>
      </c>
      <c r="D56" s="28">
        <f>C59</f>
        <v>6749.15</v>
      </c>
      <c r="E56" s="28">
        <f>D59</f>
        <v>9269.15</v>
      </c>
      <c r="F56" s="28">
        <f t="shared" ref="F56:N56" si="9">E59</f>
        <v>4642.99</v>
      </c>
      <c r="G56" s="28">
        <f t="shared" si="9"/>
        <v>3284.1499999999996</v>
      </c>
      <c r="H56" s="28">
        <f t="shared" si="9"/>
        <v>3284.1499999999996</v>
      </c>
      <c r="I56" s="28">
        <f t="shared" si="9"/>
        <v>3284.1499999999996</v>
      </c>
      <c r="J56" s="28">
        <f t="shared" si="9"/>
        <v>3284.1499999999996</v>
      </c>
      <c r="K56" s="28">
        <f t="shared" si="9"/>
        <v>3314.1499999999996</v>
      </c>
      <c r="L56" s="28">
        <f t="shared" si="9"/>
        <v>3314.1499999999996</v>
      </c>
      <c r="M56" s="28">
        <f t="shared" si="9"/>
        <v>3314.1499999999996</v>
      </c>
      <c r="N56" s="28">
        <f t="shared" si="9"/>
        <v>3314.1499999999996</v>
      </c>
      <c r="O56" s="28"/>
    </row>
    <row r="57" spans="1:15">
      <c r="A57" s="29" t="s">
        <v>31</v>
      </c>
      <c r="B57" s="29">
        <v>60</v>
      </c>
      <c r="C57" s="30">
        <f t="shared" ref="C57:N57" si="10">C34*$B$57/100</f>
        <v>1785</v>
      </c>
      <c r="D57" s="30">
        <f t="shared" si="10"/>
        <v>5250</v>
      </c>
      <c r="E57" s="30">
        <f t="shared" si="10"/>
        <v>525</v>
      </c>
      <c r="F57" s="30">
        <f t="shared" si="10"/>
        <v>0</v>
      </c>
      <c r="G57" s="30">
        <f t="shared" si="10"/>
        <v>0</v>
      </c>
      <c r="H57" s="30">
        <f t="shared" si="10"/>
        <v>0</v>
      </c>
      <c r="I57" s="30">
        <f t="shared" si="10"/>
        <v>0</v>
      </c>
      <c r="J57" s="30">
        <f t="shared" si="10"/>
        <v>30</v>
      </c>
      <c r="K57" s="30">
        <f t="shared" si="10"/>
        <v>0</v>
      </c>
      <c r="L57" s="30">
        <f t="shared" si="10"/>
        <v>0</v>
      </c>
      <c r="M57" s="30">
        <f t="shared" si="10"/>
        <v>0</v>
      </c>
      <c r="N57" s="30">
        <f t="shared" si="10"/>
        <v>0</v>
      </c>
      <c r="O57" s="30">
        <f>SUM(C57:N57)</f>
        <v>7590</v>
      </c>
    </row>
    <row r="58" spans="1:15">
      <c r="A58" s="29" t="s">
        <v>32</v>
      </c>
      <c r="B58" s="29"/>
      <c r="C58" s="30">
        <f t="shared" ref="C58:N58" si="11">C36+C37</f>
        <v>0</v>
      </c>
      <c r="D58" s="30">
        <f t="shared" si="11"/>
        <v>2730</v>
      </c>
      <c r="E58" s="30">
        <f t="shared" si="11"/>
        <v>5151.16</v>
      </c>
      <c r="F58" s="30">
        <f t="shared" si="11"/>
        <v>1358.8400000000001</v>
      </c>
      <c r="G58" s="30">
        <f t="shared" si="11"/>
        <v>0</v>
      </c>
      <c r="H58" s="30">
        <f t="shared" si="11"/>
        <v>0</v>
      </c>
      <c r="I58" s="30">
        <f t="shared" si="11"/>
        <v>0</v>
      </c>
      <c r="J58" s="30">
        <f t="shared" si="11"/>
        <v>0</v>
      </c>
      <c r="K58" s="30">
        <f t="shared" si="11"/>
        <v>0</v>
      </c>
      <c r="L58" s="30">
        <f t="shared" si="11"/>
        <v>0</v>
      </c>
      <c r="M58" s="30">
        <f t="shared" si="11"/>
        <v>0</v>
      </c>
      <c r="N58" s="30">
        <f t="shared" si="11"/>
        <v>0</v>
      </c>
      <c r="O58" s="30">
        <f>SUM(C58:N58)</f>
        <v>9240</v>
      </c>
    </row>
    <row r="59" spans="1:15" s="14" customFormat="1">
      <c r="A59" s="27" t="s">
        <v>33</v>
      </c>
      <c r="B59" s="27"/>
      <c r="C59" s="28">
        <f>C56+C57-C58</f>
        <v>6749.15</v>
      </c>
      <c r="D59" s="28">
        <f>D56+D57-D58</f>
        <v>9269.15</v>
      </c>
      <c r="E59" s="28">
        <f t="shared" ref="E59:N59" si="12">E56+E57-E58</f>
        <v>4642.99</v>
      </c>
      <c r="F59" s="28">
        <f t="shared" si="12"/>
        <v>3284.1499999999996</v>
      </c>
      <c r="G59" s="28">
        <f t="shared" si="12"/>
        <v>3284.1499999999996</v>
      </c>
      <c r="H59" s="28">
        <f t="shared" si="12"/>
        <v>3284.1499999999996</v>
      </c>
      <c r="I59" s="28">
        <f t="shared" si="12"/>
        <v>3284.1499999999996</v>
      </c>
      <c r="J59" s="28">
        <f t="shared" si="12"/>
        <v>3314.1499999999996</v>
      </c>
      <c r="K59" s="28">
        <f t="shared" si="12"/>
        <v>3314.1499999999996</v>
      </c>
      <c r="L59" s="28">
        <f t="shared" si="12"/>
        <v>3314.1499999999996</v>
      </c>
      <c r="M59" s="28">
        <f t="shared" si="12"/>
        <v>3314.1499999999996</v>
      </c>
      <c r="N59" s="28">
        <f t="shared" si="12"/>
        <v>3314.1499999999996</v>
      </c>
      <c r="O59" s="28"/>
    </row>
    <row r="60" spans="1:15" s="33" customFormat="1">
      <c r="A60" s="31"/>
      <c r="B60" s="3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s="14" customFormat="1">
      <c r="A61" s="34" t="s">
        <v>12</v>
      </c>
      <c r="B61" s="34"/>
      <c r="C61" s="35">
        <v>9560.36</v>
      </c>
      <c r="D61" s="35">
        <f>C64</f>
        <v>9857.86</v>
      </c>
      <c r="E61" s="35">
        <f t="shared" ref="E61:N61" si="13">D64</f>
        <v>10732.86</v>
      </c>
      <c r="F61" s="35">
        <f t="shared" si="13"/>
        <v>10820.36</v>
      </c>
      <c r="G61" s="35">
        <f t="shared" si="13"/>
        <v>10820.36</v>
      </c>
      <c r="H61" s="35">
        <f t="shared" si="13"/>
        <v>10820.36</v>
      </c>
      <c r="I61" s="35">
        <f t="shared" si="13"/>
        <v>10820.36</v>
      </c>
      <c r="J61" s="35">
        <f t="shared" si="13"/>
        <v>10820.36</v>
      </c>
      <c r="K61" s="35">
        <f t="shared" si="13"/>
        <v>10825.36</v>
      </c>
      <c r="L61" s="35">
        <f t="shared" si="13"/>
        <v>10825.36</v>
      </c>
      <c r="M61" s="35">
        <f t="shared" si="13"/>
        <v>10825.36</v>
      </c>
      <c r="N61" s="35">
        <f t="shared" si="13"/>
        <v>10825.36</v>
      </c>
      <c r="O61" s="35"/>
    </row>
    <row r="62" spans="1:15">
      <c r="A62" s="36" t="s">
        <v>34</v>
      </c>
      <c r="B62" s="36">
        <v>10</v>
      </c>
      <c r="C62" s="37">
        <f t="shared" ref="C62:N62" si="14">C34*$B$62/100</f>
        <v>297.5</v>
      </c>
      <c r="D62" s="37">
        <f t="shared" si="14"/>
        <v>875</v>
      </c>
      <c r="E62" s="37">
        <f t="shared" si="14"/>
        <v>87.5</v>
      </c>
      <c r="F62" s="37">
        <f t="shared" si="14"/>
        <v>0</v>
      </c>
      <c r="G62" s="37">
        <f t="shared" si="14"/>
        <v>0</v>
      </c>
      <c r="H62" s="37">
        <f t="shared" si="14"/>
        <v>0</v>
      </c>
      <c r="I62" s="37">
        <f t="shared" si="14"/>
        <v>0</v>
      </c>
      <c r="J62" s="37">
        <f t="shared" si="14"/>
        <v>5</v>
      </c>
      <c r="K62" s="37">
        <f t="shared" si="14"/>
        <v>0</v>
      </c>
      <c r="L62" s="37">
        <f t="shared" si="14"/>
        <v>0</v>
      </c>
      <c r="M62" s="37">
        <f t="shared" si="14"/>
        <v>0</v>
      </c>
      <c r="N62" s="37">
        <f t="shared" si="14"/>
        <v>0</v>
      </c>
      <c r="O62" s="38">
        <f>SUM(C62:N62)</f>
        <v>1265</v>
      </c>
    </row>
    <row r="63" spans="1:15">
      <c r="A63" s="36" t="s">
        <v>35</v>
      </c>
      <c r="B63" s="36"/>
      <c r="C63" s="37">
        <f>C41</f>
        <v>0</v>
      </c>
      <c r="D63" s="37">
        <f t="shared" ref="D63:N63" si="15">D41+D42+D43</f>
        <v>0</v>
      </c>
      <c r="E63" s="37">
        <f t="shared" si="15"/>
        <v>0</v>
      </c>
      <c r="F63" s="37">
        <f t="shared" si="15"/>
        <v>0</v>
      </c>
      <c r="G63" s="37">
        <f t="shared" si="15"/>
        <v>0</v>
      </c>
      <c r="H63" s="37">
        <f t="shared" si="15"/>
        <v>0</v>
      </c>
      <c r="I63" s="37">
        <f t="shared" si="15"/>
        <v>0</v>
      </c>
      <c r="J63" s="37">
        <f t="shared" si="15"/>
        <v>0</v>
      </c>
      <c r="K63" s="37">
        <f t="shared" si="15"/>
        <v>0</v>
      </c>
      <c r="L63" s="37">
        <f t="shared" si="15"/>
        <v>0</v>
      </c>
      <c r="M63" s="37">
        <f t="shared" si="15"/>
        <v>0</v>
      </c>
      <c r="N63" s="37">
        <f t="shared" si="15"/>
        <v>0</v>
      </c>
      <c r="O63" s="38">
        <f>SUM(C63:N63)</f>
        <v>0</v>
      </c>
    </row>
    <row r="64" spans="1:15" s="14" customFormat="1" ht="15.75" customHeight="1">
      <c r="A64" s="34" t="s">
        <v>33</v>
      </c>
      <c r="B64" s="34"/>
      <c r="C64" s="35">
        <f>C61+C62-C63</f>
        <v>9857.86</v>
      </c>
      <c r="D64" s="35">
        <f t="shared" ref="D64:N64" si="16">D61+D62-D63</f>
        <v>10732.86</v>
      </c>
      <c r="E64" s="35">
        <f t="shared" si="16"/>
        <v>10820.36</v>
      </c>
      <c r="F64" s="35">
        <f t="shared" si="16"/>
        <v>10820.36</v>
      </c>
      <c r="G64" s="35">
        <f t="shared" si="16"/>
        <v>10820.36</v>
      </c>
      <c r="H64" s="35">
        <f t="shared" si="16"/>
        <v>10820.36</v>
      </c>
      <c r="I64" s="35">
        <f t="shared" si="16"/>
        <v>10820.36</v>
      </c>
      <c r="J64" s="35">
        <f t="shared" si="16"/>
        <v>10825.36</v>
      </c>
      <c r="K64" s="35">
        <f t="shared" si="16"/>
        <v>10825.36</v>
      </c>
      <c r="L64" s="35">
        <f t="shared" si="16"/>
        <v>10825.36</v>
      </c>
      <c r="M64" s="35">
        <f t="shared" si="16"/>
        <v>10825.36</v>
      </c>
      <c r="N64" s="35">
        <f t="shared" si="16"/>
        <v>10825.36</v>
      </c>
      <c r="O64" s="35"/>
    </row>
    <row r="65" spans="1:15" s="33" customFormat="1">
      <c r="A65" s="31"/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s="14" customFormat="1">
      <c r="A66" s="39" t="s">
        <v>12</v>
      </c>
      <c r="B66" s="39"/>
      <c r="C66" s="40">
        <v>1465.08</v>
      </c>
      <c r="D66" s="40">
        <f>C69</f>
        <v>2357.58</v>
      </c>
      <c r="E66" s="40">
        <f t="shared" ref="E66:N66" si="17">D69</f>
        <v>4982.58</v>
      </c>
      <c r="F66" s="40">
        <f t="shared" si="17"/>
        <v>5245.08</v>
      </c>
      <c r="G66" s="40">
        <f t="shared" si="17"/>
        <v>5245.08</v>
      </c>
      <c r="H66" s="40">
        <f t="shared" si="17"/>
        <v>5245.08</v>
      </c>
      <c r="I66" s="40">
        <f t="shared" si="17"/>
        <v>5245.08</v>
      </c>
      <c r="J66" s="40">
        <f t="shared" si="17"/>
        <v>5245.08</v>
      </c>
      <c r="K66" s="40">
        <f t="shared" si="17"/>
        <v>5260.08</v>
      </c>
      <c r="L66" s="40">
        <f t="shared" si="17"/>
        <v>5260.08</v>
      </c>
      <c r="M66" s="40">
        <f t="shared" si="17"/>
        <v>5260.08</v>
      </c>
      <c r="N66" s="40">
        <f t="shared" si="17"/>
        <v>5260.08</v>
      </c>
      <c r="O66" s="40"/>
    </row>
    <row r="67" spans="1:15">
      <c r="A67" s="41" t="s">
        <v>36</v>
      </c>
      <c r="B67" s="41">
        <v>30</v>
      </c>
      <c r="C67" s="42">
        <f t="shared" ref="C67:N67" si="18">C34*$B$67/100</f>
        <v>892.5</v>
      </c>
      <c r="D67" s="42">
        <f t="shared" si="18"/>
        <v>2625</v>
      </c>
      <c r="E67" s="42">
        <f t="shared" si="18"/>
        <v>262.5</v>
      </c>
      <c r="F67" s="42">
        <f t="shared" si="18"/>
        <v>0</v>
      </c>
      <c r="G67" s="42">
        <f t="shared" si="18"/>
        <v>0</v>
      </c>
      <c r="H67" s="42">
        <f t="shared" si="18"/>
        <v>0</v>
      </c>
      <c r="I67" s="42">
        <f t="shared" si="18"/>
        <v>0</v>
      </c>
      <c r="J67" s="42">
        <f t="shared" si="18"/>
        <v>15</v>
      </c>
      <c r="K67" s="42">
        <f t="shared" si="18"/>
        <v>0</v>
      </c>
      <c r="L67" s="42">
        <f t="shared" si="18"/>
        <v>0</v>
      </c>
      <c r="M67" s="42">
        <f t="shared" si="18"/>
        <v>0</v>
      </c>
      <c r="N67" s="42">
        <f t="shared" si="18"/>
        <v>0</v>
      </c>
      <c r="O67" s="43">
        <f>SUM(C67:N67)</f>
        <v>3795</v>
      </c>
    </row>
    <row r="68" spans="1:15">
      <c r="A68" s="41" t="s">
        <v>37</v>
      </c>
      <c r="B68" s="41"/>
      <c r="C68" s="42">
        <f>C38+C39+C40+C43+C44+C45+C46+C47+C48+C49+C50+C51+C52</f>
        <v>0</v>
      </c>
      <c r="D68" s="42">
        <f t="shared" ref="D68:N68" si="19">D38+D39+D40+D43+D44+D45+D46+D47+D48+D49+D50+D51+D52</f>
        <v>0</v>
      </c>
      <c r="E68" s="42">
        <f t="shared" si="19"/>
        <v>0</v>
      </c>
      <c r="F68" s="42">
        <f t="shared" si="19"/>
        <v>0</v>
      </c>
      <c r="G68" s="42">
        <f t="shared" si="19"/>
        <v>0</v>
      </c>
      <c r="H68" s="42">
        <f t="shared" si="19"/>
        <v>0</v>
      </c>
      <c r="I68" s="42">
        <f t="shared" si="19"/>
        <v>0</v>
      </c>
      <c r="J68" s="42">
        <f t="shared" si="19"/>
        <v>0</v>
      </c>
      <c r="K68" s="42">
        <f t="shared" si="19"/>
        <v>0</v>
      </c>
      <c r="L68" s="42">
        <f t="shared" si="19"/>
        <v>0</v>
      </c>
      <c r="M68" s="42">
        <f t="shared" si="19"/>
        <v>0</v>
      </c>
      <c r="N68" s="42">
        <f t="shared" si="19"/>
        <v>0</v>
      </c>
      <c r="O68" s="43">
        <f>SUM(C68:N68)</f>
        <v>0</v>
      </c>
    </row>
    <row r="69" spans="1:15" s="14" customFormat="1">
      <c r="A69" s="39" t="s">
        <v>33</v>
      </c>
      <c r="B69" s="39"/>
      <c r="C69" s="40">
        <f>C66+C67-C68</f>
        <v>2357.58</v>
      </c>
      <c r="D69" s="40">
        <f t="shared" ref="D69:N69" si="20">D66+D67-D68</f>
        <v>4982.58</v>
      </c>
      <c r="E69" s="40">
        <f t="shared" si="20"/>
        <v>5245.08</v>
      </c>
      <c r="F69" s="40">
        <f t="shared" si="20"/>
        <v>5245.08</v>
      </c>
      <c r="G69" s="40">
        <f t="shared" si="20"/>
        <v>5245.08</v>
      </c>
      <c r="H69" s="40">
        <f t="shared" si="20"/>
        <v>5245.08</v>
      </c>
      <c r="I69" s="40">
        <f t="shared" si="20"/>
        <v>5245.08</v>
      </c>
      <c r="J69" s="40">
        <f t="shared" si="20"/>
        <v>5260.08</v>
      </c>
      <c r="K69" s="40">
        <f t="shared" si="20"/>
        <v>5260.08</v>
      </c>
      <c r="L69" s="40">
        <f t="shared" si="20"/>
        <v>5260.08</v>
      </c>
      <c r="M69" s="40">
        <f t="shared" si="20"/>
        <v>5260.08</v>
      </c>
      <c r="N69" s="40">
        <f t="shared" si="20"/>
        <v>5260.08</v>
      </c>
      <c r="O69" s="40"/>
    </row>
    <row r="71" spans="1:15">
      <c r="C71" s="44"/>
      <c r="D71" s="44"/>
      <c r="E71" s="44"/>
      <c r="F71" s="44"/>
      <c r="J71" s="2" t="s">
        <v>48</v>
      </c>
    </row>
  </sheetData>
  <mergeCells count="6">
    <mergeCell ref="A31:N31"/>
    <mergeCell ref="A1:N1"/>
    <mergeCell ref="A2:N2"/>
    <mergeCell ref="A3:N3"/>
    <mergeCell ref="A29:N29"/>
    <mergeCell ref="A30:N3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2019-09-18T06:44:37Z</dcterms:modified>
</cp:coreProperties>
</file>